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<sst xmlns="http://schemas.openxmlformats.org/spreadsheetml/2006/main" count="356" uniqueCount="119">
  <si>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</si>
  <si>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</si>
  <si>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</si>
  <si>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</si>
  <si>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</si>
  <si>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</si>
  <si>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</si>
  <si>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</si>
  <si>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</si>
  <si>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</si>
  <si>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</si>
  <si>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</si>
  <si>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</si>
  <si>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</si>
  <si>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</si>
  <si>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</si>
  <si>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</si>
  <si>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</si>
  <si>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</si>
  <si>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</si>
  <si>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</si>
  <si>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</si>
  <si>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</si>
  <si>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</si>
  <si>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</si>
  <si>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</si>
  <si>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</si>
  <si>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</si>
  <si>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</si>
  <si>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</si>
  <si>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</si>
  <si>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</si>
  <si>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</si>
  <si>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</si>
  <si>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</si>
  <si>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</si>
  <si>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</si>
  <si>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</si>
  <si>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</si>
  <si>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</si>
  <si>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</si>
  <si>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</si>
  <si>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</si>
  <si>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</si>
  <si>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</si>
  <si>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</si>
  <si>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</si>
  <si>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</si>
  <si>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</si>
  <si>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</si>
  <si>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</si>
  <si>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</si>
  <si>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</si>
  <si>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</si>
  <si>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</si>
  <si>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</si>
  <si>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</si>
  <si>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</si>
  <si>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</si>
  <si>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</si>
  <si>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</si>
  <si>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</si>
  <si>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</si>
  <si>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</si>
  <si>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</si>
  <si>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</si>
  <si>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</si>
  <si>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</si>
  <si>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</si>
  <si>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</si>
  <si>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</si>
  <si>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</si>
  <si>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</si>
  <si>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</si>
  <si>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</si>
  <si>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</si>
  <si>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</si>
  <si>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</si>
  <si>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</si>
  <si>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</si>
  <si>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</si>
  <si>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</si>
  <si>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</si>
  <si>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</si>
  <si>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</si>
  <si>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</si>
  <si>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</si>
  <si>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</si>
  <si>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</si>
  <si>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</si>
  <si>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</si>
  <si>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</si>
  <si>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</si>
  <si>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</si>
  <si>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</si>
  <si>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</si>
  <si>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</si>
  <si>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</si>
  <si>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</si>
  <si>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</si>
  <si>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</si>
  <si>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</si>
  <si>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</si>
  <si>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</si>
  <si>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</si>
  <si>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</si>
  <si>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</si>
  <si>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</si>
  <si>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</si>
  <si>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</si>
  <si>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</si>
  <si>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</si>
  <si>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</si>
  <si>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</si>
  <si>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</si>
  <si>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12.09.2017</t>
  </si>
  <si>
    <r>
      <t xml:space="preserve">станом на 12.09.2017р.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</si>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</sst>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1.1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55"/>
      <color indexed="8"/>
      <name val="Times New Roman"/>
      <family val="1"/>
    </font>
    <font>
      <sz val="3.2"/>
      <color indexed="8"/>
      <name val="Times New Roman"/>
      <family val="1"/>
    </font>
    <font>
      <sz val="7.3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4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5291319"/>
        <c:axId val="50750960"/>
      </c:lineChart>
      <c:catAx>
        <c:axId val="652913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0960"/>
        <c:crosses val="autoZero"/>
        <c:auto val="0"/>
        <c:lblOffset val="100"/>
        <c:tickLblSkip val="1"/>
        <c:noMultiLvlLbl val="0"/>
      </c:catAx>
      <c:valAx>
        <c:axId val="5075096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913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2354369"/>
        <c:axId val="24318410"/>
      </c:bar3DChart>
      <c:cat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18410"/>
        <c:crosses val="autoZero"/>
        <c:auto val="1"/>
        <c:lblOffset val="100"/>
        <c:tickLblSkip val="1"/>
        <c:noMultiLvlLbl val="0"/>
      </c:catAx>
      <c:valAx>
        <c:axId val="24318410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54369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539099"/>
        <c:axId val="23634164"/>
      </c:bar3DChart>
      <c:catAx>
        <c:axId val="1753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634164"/>
        <c:crosses val="autoZero"/>
        <c:auto val="1"/>
        <c:lblOffset val="100"/>
        <c:tickLblSkip val="1"/>
        <c:noMultiLvlLbl val="0"/>
      </c:catAx>
      <c:valAx>
        <c:axId val="23634164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3909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4105457"/>
        <c:axId val="17187066"/>
      </c:lineChart>
      <c:catAx>
        <c:axId val="541054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87066"/>
        <c:crosses val="autoZero"/>
        <c:auto val="0"/>
        <c:lblOffset val="100"/>
        <c:tickLblSkip val="1"/>
        <c:noMultiLvlLbl val="0"/>
      </c:catAx>
      <c:valAx>
        <c:axId val="171870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0545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0465867"/>
        <c:axId val="49975076"/>
      </c:lineChart>
      <c:catAx>
        <c:axId val="204658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75076"/>
        <c:crosses val="autoZero"/>
        <c:auto val="0"/>
        <c:lblOffset val="100"/>
        <c:tickLblSkip val="1"/>
        <c:noMultiLvlLbl val="0"/>
      </c:catAx>
      <c:valAx>
        <c:axId val="499750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6586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122501"/>
        <c:axId val="21449326"/>
      </c:lineChart>
      <c:catAx>
        <c:axId val="471225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49326"/>
        <c:crosses val="autoZero"/>
        <c:auto val="0"/>
        <c:lblOffset val="100"/>
        <c:tickLblSkip val="1"/>
        <c:noMultiLvlLbl val="0"/>
      </c:catAx>
      <c:valAx>
        <c:axId val="214493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225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58826207"/>
        <c:axId val="59673816"/>
      </c:lineChart>
      <c:catAx>
        <c:axId val="58826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73816"/>
        <c:crosses val="autoZero"/>
        <c:auto val="0"/>
        <c:lblOffset val="100"/>
        <c:tickLblSkip val="1"/>
        <c:noMultiLvlLbl val="0"/>
      </c:catAx>
      <c:valAx>
        <c:axId val="596738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2620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93433"/>
        <c:axId val="1740898"/>
      </c:lineChart>
      <c:catAx>
        <c:axId val="1934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898"/>
        <c:crosses val="autoZero"/>
        <c:auto val="0"/>
        <c:lblOffset val="100"/>
        <c:tickLblSkip val="1"/>
        <c:noMultiLvlLbl val="0"/>
      </c:catAx>
      <c:valAx>
        <c:axId val="17408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4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5668083"/>
        <c:axId val="6795020"/>
      </c:lineChart>
      <c:catAx>
        <c:axId val="156680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5020"/>
        <c:crosses val="autoZero"/>
        <c:auto val="0"/>
        <c:lblOffset val="100"/>
        <c:tickLblSkip val="1"/>
        <c:noMultiLvlLbl val="0"/>
      </c:catAx>
      <c:valAx>
        <c:axId val="67950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6680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1155181"/>
        <c:axId val="13525718"/>
      </c:lineChart>
      <c:catAx>
        <c:axId val="61155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25718"/>
        <c:crosses val="autoZero"/>
        <c:auto val="0"/>
        <c:lblOffset val="100"/>
        <c:tickLblSkip val="1"/>
        <c:noMultiLvlLbl val="0"/>
      </c:catAx>
      <c:valAx>
        <c:axId val="135257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551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4622599"/>
        <c:axId val="21841344"/>
      </c:lineChart>
      <c:catAx>
        <c:axId val="546225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41344"/>
        <c:crosses val="autoZero"/>
        <c:auto val="0"/>
        <c:lblOffset val="100"/>
        <c:tickLblSkip val="1"/>
        <c:noMultiLvlLbl val="0"/>
      </c:catAx>
      <c:valAx>
        <c:axId val="2184134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225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917 515,5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- 73 791,1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- 74 675,7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Лист3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8">
        <row r="6">
          <cell r="K6">
            <v>51518050.38999994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51518.05038999994</v>
      </c>
      <c r="B29" s="49">
        <v>26430</v>
      </c>
      <c r="C29" s="49">
        <v>5970.15</v>
      </c>
      <c r="D29" s="49">
        <v>39500</v>
      </c>
      <c r="E29" s="49">
        <v>3.81</v>
      </c>
      <c r="F29" s="49">
        <v>27750</v>
      </c>
      <c r="G29" s="49">
        <v>8473.19</v>
      </c>
      <c r="H29" s="49">
        <v>9</v>
      </c>
      <c r="I29" s="49">
        <v>9</v>
      </c>
      <c r="J29" s="49"/>
      <c r="K29" s="49"/>
      <c r="L29" s="63">
        <f>H29+F29+D29+J29+B29</f>
        <v>93689</v>
      </c>
      <c r="M29" s="50">
        <f>C29+E29+G29+I29</f>
        <v>14456.150000000001</v>
      </c>
      <c r="N29" s="51">
        <f>M29-L29</f>
        <v>-79232.85</v>
      </c>
      <c r="O29" s="173">
        <f>вересень!S30</f>
        <v>20.7092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547140</v>
      </c>
      <c r="C48" s="32">
        <v>505591.01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136433</v>
      </c>
      <c r="C49" s="32">
        <v>124534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153296.73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17156.15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64892.42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26676.82999999997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917515.48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5970.15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8473.19</v>
      </c>
    </row>
    <row r="61" spans="1:3" ht="25.5">
      <c r="A61" s="83" t="s">
        <v>56</v>
      </c>
      <c r="B61" s="9">
        <f>H29</f>
        <v>9</v>
      </c>
      <c r="C61" s="9">
        <f>I29</f>
        <v>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>
        <f>'[3]залишки  (2)'!$K$6/1000</f>
        <v>51518.05038999994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AVERAGE(N4:N10)</f>
        <v>4571.610000000001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4571.6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4571.6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4571.6</v>
      </c>
      <c r="R7" s="77">
        <v>0</v>
      </c>
      <c r="S7" s="78">
        <v>0</v>
      </c>
      <c r="T7" s="79">
        <v>0</v>
      </c>
      <c r="U7" s="142">
        <v>0</v>
      </c>
      <c r="V7" s="143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4571.6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4571.6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12.00000000000015</v>
      </c>
      <c r="N10" s="69">
        <v>1314.4</v>
      </c>
      <c r="O10" s="78">
        <v>1400</v>
      </c>
      <c r="P10" s="3">
        <f t="shared" si="2"/>
        <v>0.938857142857143</v>
      </c>
      <c r="Q10" s="2">
        <v>4571.6</v>
      </c>
      <c r="R10" s="77">
        <v>0</v>
      </c>
      <c r="S10" s="78">
        <v>0</v>
      </c>
      <c r="T10" s="76">
        <v>20.7</v>
      </c>
      <c r="U10" s="140">
        <v>0</v>
      </c>
      <c r="V10" s="141"/>
      <c r="W10" s="74">
        <f>R10+S10+U10+T10+V10</f>
        <v>20.7</v>
      </c>
    </row>
    <row r="11" spans="1:23" ht="12.75">
      <c r="A11" s="10">
        <v>42990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3300</v>
      </c>
      <c r="P11" s="3">
        <f t="shared" si="2"/>
        <v>0</v>
      </c>
      <c r="Q11" s="2">
        <v>4571.6</v>
      </c>
      <c r="R11" s="75"/>
      <c r="S11" s="69"/>
      <c r="T11" s="76"/>
      <c r="U11" s="140"/>
      <c r="V11" s="141"/>
      <c r="W11" s="74">
        <f t="shared" si="3"/>
        <v>0</v>
      </c>
    </row>
    <row r="12" spans="1:23" ht="12.75">
      <c r="A12" s="10">
        <v>42991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4571.6</v>
      </c>
      <c r="R12" s="75"/>
      <c r="S12" s="69"/>
      <c r="T12" s="76"/>
      <c r="U12" s="140"/>
      <c r="V12" s="141"/>
      <c r="W12" s="74">
        <f t="shared" si="3"/>
        <v>0</v>
      </c>
    </row>
    <row r="13" spans="1:23" ht="12.75">
      <c r="A13" s="10">
        <v>42992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7600</v>
      </c>
      <c r="P13" s="3">
        <f t="shared" si="2"/>
        <v>0</v>
      </c>
      <c r="Q13" s="2">
        <v>4571.6</v>
      </c>
      <c r="R13" s="75"/>
      <c r="S13" s="69"/>
      <c r="T13" s="76"/>
      <c r="U13" s="140"/>
      <c r="V13" s="141"/>
      <c r="W13" s="74">
        <f t="shared" si="3"/>
        <v>0</v>
      </c>
    </row>
    <row r="14" spans="1:23" ht="12.75">
      <c r="A14" s="10">
        <v>42993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4571.6</v>
      </c>
      <c r="R14" s="75"/>
      <c r="S14" s="69"/>
      <c r="T14" s="80"/>
      <c r="U14" s="140"/>
      <c r="V14" s="141"/>
      <c r="W14" s="74">
        <f t="shared" si="3"/>
        <v>0</v>
      </c>
    </row>
    <row r="15" spans="1:23" ht="12.75">
      <c r="A15" s="10">
        <v>42996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4571.6</v>
      </c>
      <c r="R15" s="75"/>
      <c r="S15" s="69"/>
      <c r="T15" s="80"/>
      <c r="U15" s="140"/>
      <c r="V15" s="141"/>
      <c r="W15" s="74">
        <f t="shared" si="3"/>
        <v>0</v>
      </c>
    </row>
    <row r="16" spans="1:23" ht="12.75">
      <c r="A16" s="10">
        <v>42997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4571.6</v>
      </c>
      <c r="R16" s="75"/>
      <c r="S16" s="69"/>
      <c r="T16" s="80"/>
      <c r="U16" s="140"/>
      <c r="V16" s="141"/>
      <c r="W16" s="74">
        <f t="shared" si="3"/>
        <v>0</v>
      </c>
    </row>
    <row r="17" spans="1:23" ht="12.75">
      <c r="A17" s="10">
        <v>42998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4571.6</v>
      </c>
      <c r="R17" s="75"/>
      <c r="S17" s="69"/>
      <c r="T17" s="80"/>
      <c r="U17" s="140"/>
      <c r="V17" s="141"/>
      <c r="W17" s="74">
        <f t="shared" si="3"/>
        <v>0</v>
      </c>
    </row>
    <row r="18" spans="1:23" ht="12.75">
      <c r="A18" s="10">
        <v>42999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5500</v>
      </c>
      <c r="P18" s="3">
        <f>N18/O18</f>
        <v>0</v>
      </c>
      <c r="Q18" s="2">
        <v>4571.6</v>
      </c>
      <c r="R18" s="75"/>
      <c r="S18" s="69"/>
      <c r="T18" s="76"/>
      <c r="U18" s="140"/>
      <c r="V18" s="141"/>
      <c r="W18" s="74">
        <f t="shared" si="3"/>
        <v>0</v>
      </c>
    </row>
    <row r="19" spans="1:23" ht="12.75">
      <c r="A19" s="10">
        <v>43000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4571.6</v>
      </c>
      <c r="R19" s="75"/>
      <c r="S19" s="69"/>
      <c r="T19" s="76"/>
      <c r="U19" s="140"/>
      <c r="V19" s="141"/>
      <c r="W19" s="74">
        <f t="shared" si="3"/>
        <v>0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4571.6</v>
      </c>
      <c r="R20" s="75"/>
      <c r="S20" s="69"/>
      <c r="T20" s="76"/>
      <c r="U20" s="140"/>
      <c r="V20" s="141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4571.6</v>
      </c>
      <c r="R21" s="81"/>
      <c r="S21" s="80"/>
      <c r="T21" s="76"/>
      <c r="U21" s="140"/>
      <c r="V21" s="141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4571.6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4571.6</v>
      </c>
      <c r="R23" s="81"/>
      <c r="S23" s="80"/>
      <c r="T23" s="76"/>
      <c r="U23" s="140"/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9893.4</f>
        <v>9893.4</v>
      </c>
      <c r="P24" s="3">
        <f t="shared" si="2"/>
        <v>0</v>
      </c>
      <c r="Q24" s="2">
        <v>4571.6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20810.700000000004</v>
      </c>
      <c r="C25" s="92">
        <f t="shared" si="4"/>
        <v>173.89999999999998</v>
      </c>
      <c r="D25" s="115">
        <f t="shared" si="4"/>
        <v>173.89999999999998</v>
      </c>
      <c r="E25" s="115">
        <f t="shared" si="4"/>
        <v>0</v>
      </c>
      <c r="F25" s="92">
        <f t="shared" si="4"/>
        <v>256</v>
      </c>
      <c r="G25" s="92">
        <f t="shared" si="4"/>
        <v>4273</v>
      </c>
      <c r="H25" s="92">
        <f t="shared" si="4"/>
        <v>2427.5</v>
      </c>
      <c r="I25" s="92">
        <f t="shared" si="4"/>
        <v>676.0000000000001</v>
      </c>
      <c r="J25" s="92">
        <f t="shared" si="4"/>
        <v>316.7</v>
      </c>
      <c r="K25" s="92">
        <f t="shared" si="4"/>
        <v>540</v>
      </c>
      <c r="L25" s="92">
        <f t="shared" si="4"/>
        <v>2426.9</v>
      </c>
      <c r="M25" s="91">
        <f t="shared" si="4"/>
        <v>100.56999999999954</v>
      </c>
      <c r="N25" s="91">
        <f t="shared" si="4"/>
        <v>32001.270000000004</v>
      </c>
      <c r="O25" s="91">
        <f>SUM(O4:O24)-1</f>
        <v>105792.4</v>
      </c>
      <c r="P25" s="93">
        <f>N25/O25</f>
        <v>0.30249119974591754</v>
      </c>
      <c r="Q25" s="2"/>
      <c r="R25" s="82">
        <f>SUM(R4:R24)</f>
        <v>0</v>
      </c>
      <c r="S25" s="82">
        <f>SUM(S4:S24)</f>
        <v>0</v>
      </c>
      <c r="T25" s="82">
        <f>SUM(T4:T24)</f>
        <v>439.3</v>
      </c>
      <c r="U25" s="146">
        <f>SUM(U4:U24)</f>
        <v>0</v>
      </c>
      <c r="V25" s="147"/>
      <c r="W25" s="82">
        <f>R25+S25+U25+T25+V25</f>
        <v>439.3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42990</v>
      </c>
      <c r="S30" s="152">
        <v>20.7092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42990</v>
      </c>
      <c r="S40" s="151">
        <v>51518.05038999994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R38:U38"/>
    <mergeCell ref="U12:V12"/>
    <mergeCell ref="U13:V13"/>
    <mergeCell ref="U14:V14"/>
    <mergeCell ref="U15:V15"/>
    <mergeCell ref="U16:V16"/>
    <mergeCell ref="R39:U39"/>
    <mergeCell ref="U20:V20"/>
    <mergeCell ref="U21:V21"/>
    <mergeCell ref="U22:V22"/>
    <mergeCell ref="U24:V24"/>
    <mergeCell ref="U17:V17"/>
    <mergeCell ref="U18:V18"/>
    <mergeCell ref="U19:V19"/>
    <mergeCell ref="U5:V5"/>
    <mergeCell ref="U6:V6"/>
    <mergeCell ref="U7:V7"/>
    <mergeCell ref="U8:V8"/>
    <mergeCell ref="U9:V9"/>
    <mergeCell ref="U10:V10"/>
    <mergeCell ref="U11:V11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2017-09-12T11:21:15Z</dcterms:modified>
  <cp:category/>
  <cp:version/>
  <cp:contentType/>
  <cp:contentStatus/>
</cp:coreProperties>
</file>